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5755" windowHeight="12270" activeTab="2"/>
  </bookViews>
  <sheets>
    <sheet name="Q2" sheetId="1" r:id="rId1"/>
    <sheet name="J vs Mom Chart" sheetId="6" r:id="rId2"/>
    <sheet name="Pictures" sheetId="4" r:id="rId3"/>
  </sheets>
  <calcPr calcId="145621"/>
</workbook>
</file>

<file path=xl/calcChain.xml><?xml version="1.0" encoding="utf-8"?>
<calcChain xmlns="http://schemas.openxmlformats.org/spreadsheetml/2006/main">
  <c r="G32" i="1" l="1"/>
  <c r="H32" i="1" s="1"/>
  <c r="G26" i="1"/>
  <c r="H26" i="1" s="1"/>
  <c r="G25" i="1"/>
  <c r="H25" i="1" s="1"/>
  <c r="G24" i="1"/>
  <c r="J24" i="1" s="1"/>
  <c r="G23" i="1"/>
  <c r="H23" i="1" s="1"/>
  <c r="G22" i="1"/>
  <c r="J22" i="1" s="1"/>
  <c r="G21" i="1"/>
  <c r="H21" i="1" s="1"/>
  <c r="G16" i="1"/>
  <c r="J16" i="1" s="1"/>
  <c r="G15" i="1"/>
  <c r="H15" i="1" s="1"/>
  <c r="G13" i="1"/>
  <c r="J13" i="1" s="1"/>
  <c r="G12" i="1"/>
  <c r="J12" i="1" s="1"/>
  <c r="G11" i="1"/>
  <c r="H11" i="1" s="1"/>
  <c r="E23" i="1"/>
  <c r="E32" i="1"/>
  <c r="B32" i="1"/>
  <c r="E24" i="1"/>
  <c r="B24" i="1"/>
  <c r="E26" i="1"/>
  <c r="B26" i="1"/>
  <c r="E25" i="1"/>
  <c r="B25" i="1"/>
  <c r="B23" i="1"/>
  <c r="E22" i="1"/>
  <c r="B22" i="1"/>
  <c r="E21" i="1"/>
  <c r="B21" i="1"/>
  <c r="B16" i="1"/>
  <c r="E15" i="1"/>
  <c r="E16" i="1"/>
  <c r="E13" i="1"/>
  <c r="E12" i="1"/>
  <c r="B15" i="1"/>
  <c r="B13" i="1"/>
  <c r="B12" i="1"/>
  <c r="B11" i="1"/>
  <c r="E11" i="1"/>
  <c r="D5" i="1"/>
  <c r="H12" i="1" l="1"/>
  <c r="H13" i="1"/>
  <c r="H24" i="1"/>
  <c r="H22" i="1"/>
  <c r="H16" i="1"/>
  <c r="J23" i="1"/>
  <c r="J32" i="1"/>
  <c r="J26" i="1"/>
  <c r="J25" i="1"/>
  <c r="J21" i="1"/>
  <c r="J11" i="1"/>
  <c r="J15" i="1"/>
</calcChain>
</file>

<file path=xl/sharedStrings.xml><?xml version="1.0" encoding="utf-8"?>
<sst xmlns="http://schemas.openxmlformats.org/spreadsheetml/2006/main" count="75" uniqueCount="32">
  <si>
    <t>Q2</t>
  </si>
  <si>
    <t>Jensen Cast Yoke 1010 Steel</t>
  </si>
  <si>
    <t>11 Gev settings</t>
  </si>
  <si>
    <t>EFL</t>
  </si>
  <si>
    <t>Integral Gradient [(T/m).m]</t>
  </si>
  <si>
    <t>Gradient [T/m] at x =0.31m</t>
  </si>
  <si>
    <t>EFL [m]</t>
  </si>
  <si>
    <t>JLAB Tosca Model</t>
  </si>
  <si>
    <t>Case</t>
  </si>
  <si>
    <t>Q2-cases.op3</t>
  </si>
  <si>
    <t xml:space="preserve">Gev </t>
  </si>
  <si>
    <t>Integral Gradient</t>
  </si>
  <si>
    <t>Gradient</t>
  </si>
  <si>
    <t>J</t>
  </si>
  <si>
    <t>I</t>
  </si>
  <si>
    <t>[(T/m).m]</t>
  </si>
  <si>
    <t>T/m</t>
  </si>
  <si>
    <t>m</t>
  </si>
  <si>
    <t>AT/cm^2</t>
  </si>
  <si>
    <t>AT</t>
  </si>
  <si>
    <t>A</t>
  </si>
  <si>
    <t>SE</t>
  </si>
  <si>
    <t>Inductance</t>
  </si>
  <si>
    <t>H</t>
  </si>
  <si>
    <t>MJ</t>
  </si>
  <si>
    <t>NI/pole</t>
  </si>
  <si>
    <t xml:space="preserve"> </t>
  </si>
  <si>
    <t>Q2-Jensen-cases.op3</t>
  </si>
  <si>
    <t>Q2-yoke-cast-bh1010.op3</t>
  </si>
  <si>
    <t>Turns in Conductor Layer 1</t>
  </si>
  <si>
    <t>Turns in one coil</t>
  </si>
  <si>
    <t>Constant J in all layers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</si>
</sst>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6" fontId="0" fillId="0" borderId="0" xfId="0" applyNumberFormat="1" applyAlignment="1">
      <alignment wrapText="1"/>
    </xf>
    <xf numFmtId="166" fontId="0" fillId="0" borderId="0" xfId="0" applyNumberFormat="1" applyAlignment="1">
      <alignment horizontal="center" wrapText="1"/>
    </xf>
    <xf numFmtId="0" fontId="0" fillId="0" borderId="0" xfId="0" applyAlignment="1"/>
    <xf numFmtId="166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Q2 Magnet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-0.25138902441770566"/>
                  <c:y val="0.13967626177875303"/>
                </c:manualLayout>
              </c:layout>
              <c:numFmt formatCode="General" sourceLinked="0"/>
            </c:trendlineLbl>
          </c:trendline>
          <c:xVal>
            <c:numRef>
              <c:f>('Q2'!$B$11:$B$13,'Q2'!$B$15:$B$16,'Q2'!$B$21:$B$26,'Q2'!$B$32)</c:f>
              <c:numCache>
                <c:formatCode>0.00</c:formatCode>
                <c:ptCount val="12"/>
                <c:pt idx="0">
                  <c:v>11.03214600481391</c:v>
                </c:pt>
                <c:pt idx="1">
                  <c:v>10.025883074512553</c:v>
                </c:pt>
                <c:pt idx="2">
                  <c:v>9.0313132959834235</c:v>
                </c:pt>
                <c:pt idx="3">
                  <c:v>4.0123361450564632</c:v>
                </c:pt>
                <c:pt idx="4">
                  <c:v>2.0003732364022451</c:v>
                </c:pt>
                <c:pt idx="5">
                  <c:v>11.329667994701605</c:v>
                </c:pt>
                <c:pt idx="6">
                  <c:v>10.33457367501456</c:v>
                </c:pt>
                <c:pt idx="7">
                  <c:v>9.3285369981599917</c:v>
                </c:pt>
                <c:pt idx="8">
                  <c:v>8.2882502419841142</c:v>
                </c:pt>
                <c:pt idx="9">
                  <c:v>4.1266608939238534</c:v>
                </c:pt>
                <c:pt idx="10">
                  <c:v>2.1146831652243829</c:v>
                </c:pt>
                <c:pt idx="11">
                  <c:v>11.431435304734435</c:v>
                </c:pt>
              </c:numCache>
            </c:numRef>
          </c:xVal>
          <c:yVal>
            <c:numRef>
              <c:f>('Q2'!$F$11:$F$13,'Q2'!$F$15:$F$16,'Q2'!$F$21:$F$26,'Q2'!$F$32)</c:f>
              <c:numCache>
                <c:formatCode>#,##0.00</c:formatCode>
                <c:ptCount val="12"/>
                <c:pt idx="0">
                  <c:v>4653.2299999999996</c:v>
                </c:pt>
                <c:pt idx="1">
                  <c:v>4228.8940000000002</c:v>
                </c:pt>
                <c:pt idx="2">
                  <c:v>3809.38</c:v>
                </c:pt>
                <c:pt idx="3">
                  <c:v>1692.5219999999999</c:v>
                </c:pt>
                <c:pt idx="4">
                  <c:v>843.85</c:v>
                </c:pt>
                <c:pt idx="5">
                  <c:v>4778.6019999999999</c:v>
                </c:pt>
                <c:pt idx="6">
                  <c:v>4359.0879999999997</c:v>
                </c:pt>
                <c:pt idx="7">
                  <c:v>3934.752</c:v>
                </c:pt>
                <c:pt idx="8">
                  <c:v>3495.95</c:v>
                </c:pt>
                <c:pt idx="9">
                  <c:v>1740.742</c:v>
                </c:pt>
                <c:pt idx="10">
                  <c:v>892.07</c:v>
                </c:pt>
                <c:pt idx="11">
                  <c:v>4822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98080"/>
        <c:axId val="93600000"/>
      </c:scatterChart>
      <c:valAx>
        <c:axId val="9359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Momentum Gev</a:t>
                </a:r>
              </a:p>
            </c:rich>
          </c:tx>
          <c:layout/>
          <c:overlay val="0"/>
        </c:title>
        <c:numFmt formatCode="0.0" sourceLinked="0"/>
        <c:majorTickMark val="cross"/>
        <c:minorTickMark val="in"/>
        <c:tickLblPos val="nextTo"/>
        <c:crossAx val="93600000"/>
        <c:crosses val="autoZero"/>
        <c:crossBetween val="midCat"/>
      </c:valAx>
      <c:valAx>
        <c:axId val="93600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Denisty AT/cm^2</a:t>
                </a:r>
              </a:p>
            </c:rich>
          </c:tx>
          <c:layout/>
          <c:overlay val="0"/>
        </c:title>
        <c:numFmt formatCode="#,##0" sourceLinked="0"/>
        <c:majorTickMark val="cross"/>
        <c:minorTickMark val="in"/>
        <c:tickLblPos val="nextTo"/>
        <c:crossAx val="93598080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76200</xdr:rowOff>
    </xdr:from>
    <xdr:to>
      <xdr:col>14</xdr:col>
      <xdr:colOff>428625</xdr:colOff>
      <xdr:row>50</xdr:row>
      <xdr:rowOff>66675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266700"/>
          <a:ext cx="8448675" cy="9324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600075</xdr:colOff>
      <xdr:row>0</xdr:row>
      <xdr:rowOff>0</xdr:rowOff>
    </xdr:from>
    <xdr:to>
      <xdr:col>28</xdr:col>
      <xdr:colOff>514350</xdr:colOff>
      <xdr:row>48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34475" y="0"/>
          <a:ext cx="8448675" cy="9324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21</xdr:col>
      <xdr:colOff>28576</xdr:colOff>
      <xdr:row>29</xdr:row>
      <xdr:rowOff>114301</xdr:rowOff>
    </xdr:from>
    <xdr:to>
      <xdr:col>21</xdr:col>
      <xdr:colOff>600076</xdr:colOff>
      <xdr:row>31</xdr:row>
      <xdr:rowOff>76201</xdr:rowOff>
    </xdr:to>
    <xdr:sp macro="" textlink="">
      <xdr:nvSpPr>
        <xdr:cNvPr id="4" name="TextBox 3"/>
        <xdr:cNvSpPr txBox="1"/>
      </xdr:nvSpPr>
      <xdr:spPr>
        <a:xfrm>
          <a:off x="12830176" y="5638801"/>
          <a:ext cx="5715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#1</a:t>
          </a:r>
        </a:p>
        <a:p>
          <a:endParaRPr lang="en-US" sz="1100"/>
        </a:p>
      </xdr:txBody>
    </xdr:sp>
    <xdr:clientData/>
  </xdr:twoCellAnchor>
  <xdr:twoCellAnchor>
    <xdr:from>
      <xdr:col>25</xdr:col>
      <xdr:colOff>533400</xdr:colOff>
      <xdr:row>28</xdr:row>
      <xdr:rowOff>38100</xdr:rowOff>
    </xdr:from>
    <xdr:to>
      <xdr:col>26</xdr:col>
      <xdr:colOff>495300</xdr:colOff>
      <xdr:row>30</xdr:row>
      <xdr:rowOff>0</xdr:rowOff>
    </xdr:to>
    <xdr:sp macro="" textlink="">
      <xdr:nvSpPr>
        <xdr:cNvPr id="5" name="TextBox 4"/>
        <xdr:cNvSpPr txBox="1"/>
      </xdr:nvSpPr>
      <xdr:spPr>
        <a:xfrm>
          <a:off x="15773400" y="5372100"/>
          <a:ext cx="5715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#16</a:t>
          </a:r>
        </a:p>
        <a:p>
          <a:endParaRPr lang="en-US" sz="1100"/>
        </a:p>
      </xdr:txBody>
    </xdr:sp>
    <xdr:clientData/>
  </xdr:twoCellAnchor>
  <xdr:twoCellAnchor>
    <xdr:from>
      <xdr:col>21</xdr:col>
      <xdr:colOff>600076</xdr:colOff>
      <xdr:row>29</xdr:row>
      <xdr:rowOff>85725</xdr:rowOff>
    </xdr:from>
    <xdr:to>
      <xdr:col>22</xdr:col>
      <xdr:colOff>161925</xdr:colOff>
      <xdr:row>30</xdr:row>
      <xdr:rowOff>95251</xdr:rowOff>
    </xdr:to>
    <xdr:cxnSp macro="">
      <xdr:nvCxnSpPr>
        <xdr:cNvPr id="7" name="Straight Arrow Connector 6"/>
        <xdr:cNvCxnSpPr>
          <a:stCxn id="4" idx="3"/>
        </xdr:cNvCxnSpPr>
      </xdr:nvCxnSpPr>
      <xdr:spPr>
        <a:xfrm flipV="1">
          <a:off x="13401676" y="5610225"/>
          <a:ext cx="171449" cy="200026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476250</xdr:colOff>
      <xdr:row>30</xdr:row>
      <xdr:rowOff>0</xdr:rowOff>
    </xdr:from>
    <xdr:to>
      <xdr:col>26</xdr:col>
      <xdr:colOff>209550</xdr:colOff>
      <xdr:row>31</xdr:row>
      <xdr:rowOff>152400</xdr:rowOff>
    </xdr:to>
    <xdr:cxnSp macro="">
      <xdr:nvCxnSpPr>
        <xdr:cNvPr id="8" name="Straight Arrow Connector 7"/>
        <xdr:cNvCxnSpPr>
          <a:stCxn id="5" idx="2"/>
        </xdr:cNvCxnSpPr>
      </xdr:nvCxnSpPr>
      <xdr:spPr>
        <a:xfrm flipH="1">
          <a:off x="15716250" y="5715000"/>
          <a:ext cx="342900" cy="34290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B1" workbookViewId="0">
      <selection activeCell="D7" sqref="D7"/>
    </sheetView>
  </sheetViews>
  <sheetFormatPr defaultRowHeight="15" x14ac:dyDescent="0.25"/>
  <cols>
    <col min="1" max="1" width="14.85546875" customWidth="1"/>
    <col min="2" max="2" width="16.28515625" customWidth="1"/>
    <col min="3" max="3" width="14.7109375" customWidth="1"/>
    <col min="4" max="4" width="14.28515625" customWidth="1"/>
    <col min="5" max="5" width="9.140625" style="7"/>
    <col min="7" max="7" width="10.5703125" customWidth="1"/>
    <col min="8" max="8" width="10.7109375" bestFit="1" customWidth="1"/>
    <col min="10" max="10" width="10" style="7" customWidth="1"/>
  </cols>
  <sheetData>
    <row r="1" spans="1:10" x14ac:dyDescent="0.25">
      <c r="A1" t="s">
        <v>0</v>
      </c>
    </row>
    <row r="2" spans="1:10" ht="30" x14ac:dyDescent="0.25">
      <c r="A2" s="8" t="s">
        <v>1</v>
      </c>
    </row>
    <row r="4" spans="1:10" ht="30" x14ac:dyDescent="0.25">
      <c r="A4" s="8" t="s">
        <v>2</v>
      </c>
      <c r="B4" s="9" t="s">
        <v>4</v>
      </c>
      <c r="C4" s="9" t="s">
        <v>5</v>
      </c>
      <c r="D4" s="9" t="s">
        <v>6</v>
      </c>
    </row>
    <row r="5" spans="1:10" x14ac:dyDescent="0.25">
      <c r="B5" s="2">
        <v>19.402100000000001</v>
      </c>
      <c r="C5" s="2">
        <v>12.3721</v>
      </c>
      <c r="D5" s="6">
        <f>B5/C5</f>
        <v>1.5682139652928768</v>
      </c>
    </row>
    <row r="7" spans="1:10" ht="45" x14ac:dyDescent="0.25">
      <c r="F7" s="8" t="s">
        <v>31</v>
      </c>
      <c r="G7" s="8" t="s">
        <v>29</v>
      </c>
      <c r="H7" s="8" t="s">
        <v>30</v>
      </c>
    </row>
    <row r="8" spans="1:10" s="8" customFormat="1" ht="30" x14ac:dyDescent="0.25">
      <c r="A8" s="8" t="s">
        <v>7</v>
      </c>
      <c r="B8" s="8" t="s">
        <v>9</v>
      </c>
      <c r="E8" s="10"/>
      <c r="G8" s="9">
        <v>11</v>
      </c>
      <c r="H8" s="8">
        <v>423</v>
      </c>
      <c r="J8" s="10"/>
    </row>
    <row r="9" spans="1:10" s="9" customFormat="1" ht="30" x14ac:dyDescent="0.25">
      <c r="A9" s="9" t="s">
        <v>8</v>
      </c>
      <c r="B9" s="9" t="s">
        <v>10</v>
      </c>
      <c r="C9" s="9" t="s">
        <v>11</v>
      </c>
      <c r="D9" s="9" t="s">
        <v>12</v>
      </c>
      <c r="E9" s="11" t="s">
        <v>3</v>
      </c>
      <c r="F9" s="9" t="s">
        <v>13</v>
      </c>
      <c r="G9" s="9" t="s">
        <v>14</v>
      </c>
      <c r="H9" s="9" t="s">
        <v>25</v>
      </c>
      <c r="I9" s="9" t="s">
        <v>21</v>
      </c>
      <c r="J9" s="11" t="s">
        <v>22</v>
      </c>
    </row>
    <row r="10" spans="1:10" s="9" customFormat="1" x14ac:dyDescent="0.25">
      <c r="C10" s="9" t="s">
        <v>15</v>
      </c>
      <c r="D10" s="9" t="s">
        <v>16</v>
      </c>
      <c r="E10" s="11" t="s">
        <v>17</v>
      </c>
      <c r="F10" s="9" t="s">
        <v>18</v>
      </c>
      <c r="G10" s="9" t="s">
        <v>20</v>
      </c>
      <c r="H10" s="9" t="s">
        <v>19</v>
      </c>
      <c r="I10" s="9" t="s">
        <v>24</v>
      </c>
      <c r="J10" s="11" t="s">
        <v>23</v>
      </c>
    </row>
    <row r="11" spans="1:10" x14ac:dyDescent="0.25">
      <c r="A11" s="2">
        <v>1</v>
      </c>
      <c r="B11" s="1">
        <f>11*C11/$B$5</f>
        <v>11.03214600481391</v>
      </c>
      <c r="C11" s="5">
        <v>19.4588</v>
      </c>
      <c r="D11" s="5">
        <v>12.095079999999999</v>
      </c>
      <c r="E11" s="7">
        <f>C11/D11</f>
        <v>1.608819453860578</v>
      </c>
      <c r="F11" s="3">
        <v>4653.2299999999996</v>
      </c>
      <c r="G11" s="4">
        <f>F11*1.8928*4.4342/$G$8</f>
        <v>3550.4372316040722</v>
      </c>
      <c r="H11" s="4">
        <f>G11*$H$8</f>
        <v>1501834.9489685225</v>
      </c>
      <c r="I11">
        <v>7.1212203409999999</v>
      </c>
      <c r="J11" s="7">
        <f>2*I11*1000000/G11^2</f>
        <v>1.129849872873776</v>
      </c>
    </row>
    <row r="12" spans="1:10" x14ac:dyDescent="0.25">
      <c r="A12" s="2">
        <v>2</v>
      </c>
      <c r="B12" s="1">
        <f t="shared" ref="B12:B16" si="0">11*C12/$B$5</f>
        <v>10.025883074512553</v>
      </c>
      <c r="C12" s="5">
        <v>17.683926</v>
      </c>
      <c r="D12" s="5">
        <v>10.99269</v>
      </c>
      <c r="E12" s="7">
        <f t="shared" ref="E12:E16" si="1">C12/D12</f>
        <v>1.6086986897656534</v>
      </c>
      <c r="F12" s="3">
        <v>4228.8940000000002</v>
      </c>
      <c r="G12" s="4">
        <f>F12*1.8928*4.4342/$G$8</f>
        <v>3226.6667897583129</v>
      </c>
      <c r="H12" s="4">
        <f>G12*$H$8</f>
        <v>1364880.0520677664</v>
      </c>
      <c r="I12">
        <v>5.8837251906999999</v>
      </c>
      <c r="J12" s="7">
        <f>2*I12*1000000/G12^2</f>
        <v>1.1302490155243154</v>
      </c>
    </row>
    <row r="13" spans="1:10" x14ac:dyDescent="0.25">
      <c r="A13" s="2">
        <v>3</v>
      </c>
      <c r="B13" s="1">
        <f t="shared" si="0"/>
        <v>9.0313132959834235</v>
      </c>
      <c r="C13" s="5">
        <v>15.9296767</v>
      </c>
      <c r="D13" s="5">
        <v>9.9023789499999992</v>
      </c>
      <c r="E13" s="7">
        <f t="shared" si="1"/>
        <v>1.6086716919675146</v>
      </c>
      <c r="F13" s="3">
        <v>3809.38</v>
      </c>
      <c r="G13" s="4">
        <f>F13*1.8928*4.4342/$G$8</f>
        <v>2906.5755574789819</v>
      </c>
      <c r="H13" s="4">
        <f>G13*$H$8</f>
        <v>1229481.4608136094</v>
      </c>
      <c r="I13">
        <v>4.7751380661000002</v>
      </c>
      <c r="J13" s="7">
        <f>2*I13*1000000/G13^2</f>
        <v>1.1304534786101947</v>
      </c>
    </row>
    <row r="14" spans="1:10" x14ac:dyDescent="0.25">
      <c r="A14" s="2">
        <v>4</v>
      </c>
      <c r="B14" s="1" t="s">
        <v>26</v>
      </c>
      <c r="C14" s="5"/>
      <c r="D14" s="5"/>
      <c r="E14" s="7" t="s">
        <v>26</v>
      </c>
      <c r="F14" s="3"/>
      <c r="G14" s="4" t="s">
        <v>26</v>
      </c>
      <c r="H14" s="4" t="s">
        <v>26</v>
      </c>
      <c r="J14" s="7" t="s">
        <v>26</v>
      </c>
    </row>
    <row r="15" spans="1:10" x14ac:dyDescent="0.25">
      <c r="A15" s="2">
        <v>5</v>
      </c>
      <c r="B15" s="1">
        <f t="shared" si="0"/>
        <v>4.0123361450564632</v>
      </c>
      <c r="C15" s="5">
        <v>7.0770679200000002</v>
      </c>
      <c r="D15" s="5">
        <v>4.3994385500000002</v>
      </c>
      <c r="E15" s="7">
        <f>C15/D15</f>
        <v>1.6086297920901746</v>
      </c>
      <c r="F15" s="3">
        <v>1692.5219999999999</v>
      </c>
      <c r="G15" s="4">
        <f>F15*1.8928*4.4342/$G$8</f>
        <v>1291.4025578166109</v>
      </c>
      <c r="H15" s="4">
        <f>G15*$H$8</f>
        <v>546263.28195642633</v>
      </c>
      <c r="I15">
        <v>0.94283012369999997</v>
      </c>
      <c r="J15" s="7">
        <f>2*I15*1000000/G15^2</f>
        <v>1.1306811737314151</v>
      </c>
    </row>
    <row r="16" spans="1:10" x14ac:dyDescent="0.25">
      <c r="A16" s="2">
        <v>6</v>
      </c>
      <c r="B16" s="1">
        <f t="shared" si="0"/>
        <v>2.0003732364022451</v>
      </c>
      <c r="C16" s="5">
        <v>3.5283128700000002</v>
      </c>
      <c r="D16" s="5">
        <v>2.1934118630000001</v>
      </c>
      <c r="E16" s="7">
        <f t="shared" si="1"/>
        <v>1.6085956903571283</v>
      </c>
      <c r="F16" s="3">
        <v>843.85</v>
      </c>
      <c r="G16" s="4">
        <f>F16*1.8928*4.4342/$G$8</f>
        <v>643.86167412509087</v>
      </c>
      <c r="H16" s="4">
        <f>G16*$H$8</f>
        <v>272353.48815491342</v>
      </c>
      <c r="I16">
        <v>0.23437005</v>
      </c>
      <c r="J16" s="7">
        <f>2*I16*1000000/G16^2</f>
        <v>1.1306988732359669</v>
      </c>
    </row>
    <row r="18" spans="1:10" s="12" customFormat="1" ht="28.5" customHeight="1" x14ac:dyDescent="0.25">
      <c r="A18" s="8" t="s">
        <v>7</v>
      </c>
      <c r="B18" s="8" t="s">
        <v>27</v>
      </c>
      <c r="C18" s="12" t="s">
        <v>26</v>
      </c>
      <c r="E18" s="13"/>
      <c r="J18" s="13"/>
    </row>
    <row r="19" spans="1:10" s="9" customFormat="1" ht="30" x14ac:dyDescent="0.25">
      <c r="A19" s="9" t="s">
        <v>8</v>
      </c>
      <c r="B19" s="9" t="s">
        <v>10</v>
      </c>
      <c r="C19" s="9" t="s">
        <v>11</v>
      </c>
      <c r="D19" s="9" t="s">
        <v>12</v>
      </c>
      <c r="E19" s="11" t="s">
        <v>3</v>
      </c>
      <c r="F19" s="9" t="s">
        <v>13</v>
      </c>
      <c r="G19" s="9" t="s">
        <v>14</v>
      </c>
      <c r="H19" s="9" t="s">
        <v>25</v>
      </c>
      <c r="I19" s="9" t="s">
        <v>21</v>
      </c>
      <c r="J19" s="11" t="s">
        <v>22</v>
      </c>
    </row>
    <row r="20" spans="1:10" s="9" customFormat="1" x14ac:dyDescent="0.25">
      <c r="C20" s="9" t="s">
        <v>15</v>
      </c>
      <c r="D20" s="9" t="s">
        <v>16</v>
      </c>
      <c r="E20" s="11" t="s">
        <v>17</v>
      </c>
      <c r="F20" s="9" t="s">
        <v>18</v>
      </c>
      <c r="G20" s="9" t="s">
        <v>20</v>
      </c>
      <c r="H20" s="9" t="s">
        <v>19</v>
      </c>
      <c r="I20" s="9" t="s">
        <v>24</v>
      </c>
      <c r="J20" s="11" t="s">
        <v>23</v>
      </c>
    </row>
    <row r="21" spans="1:10" x14ac:dyDescent="0.25">
      <c r="A21" s="2">
        <v>1</v>
      </c>
      <c r="B21" s="1">
        <f>11*C21/$B$5</f>
        <v>11.329667994701605</v>
      </c>
      <c r="C21" s="5">
        <v>19.983577400000001</v>
      </c>
      <c r="D21" s="5">
        <v>12.420787000000001</v>
      </c>
      <c r="E21" s="7">
        <f>C21/D21</f>
        <v>1.6088817399412776</v>
      </c>
      <c r="F21" s="3">
        <v>4778.6019999999999</v>
      </c>
      <c r="G21" s="4">
        <f t="shared" ref="G21:G26" si="2">F21*1.8928*4.4342/$G$8</f>
        <v>3646.096680331229</v>
      </c>
      <c r="H21" s="4">
        <f t="shared" ref="H21:H26" si="3">G21*$H$8</f>
        <v>1542298.8957801098</v>
      </c>
      <c r="I21">
        <v>7.5091413899999999</v>
      </c>
      <c r="J21" s="7">
        <f t="shared" ref="J21:J26" si="4">2*I21*1000000/G21^2</f>
        <v>1.129702050070206</v>
      </c>
    </row>
    <row r="22" spans="1:10" x14ac:dyDescent="0.25">
      <c r="A22" s="2">
        <v>2</v>
      </c>
      <c r="B22" s="1">
        <f t="shared" ref="B22:B26" si="5">11*C22/$B$5</f>
        <v>10.33457367501456</v>
      </c>
      <c r="C22" s="5">
        <v>18.228402899999999</v>
      </c>
      <c r="D22" s="5">
        <v>11.330975264999999</v>
      </c>
      <c r="E22" s="7">
        <f t="shared" ref="E22:E23" si="6">C22/D22</f>
        <v>1.6087232099345687</v>
      </c>
      <c r="F22" s="3">
        <v>4359.0879999999997</v>
      </c>
      <c r="G22" s="4">
        <f t="shared" si="2"/>
        <v>3326.0054480518975</v>
      </c>
      <c r="H22" s="4">
        <f t="shared" si="3"/>
        <v>1406900.3045259526</v>
      </c>
      <c r="I22">
        <v>6.2510477596999996</v>
      </c>
      <c r="J22" s="7">
        <f t="shared" si="4"/>
        <v>1.1301521099415113</v>
      </c>
    </row>
    <row r="23" spans="1:10" x14ac:dyDescent="0.25">
      <c r="A23" s="2">
        <v>3</v>
      </c>
      <c r="B23" s="1">
        <f t="shared" si="5"/>
        <v>9.3285369981599917</v>
      </c>
      <c r="C23" s="5">
        <v>16.453927971999999</v>
      </c>
      <c r="D23" s="5">
        <v>10.228255336</v>
      </c>
      <c r="E23" s="7">
        <f t="shared" si="6"/>
        <v>1.6086739557711016</v>
      </c>
      <c r="F23" s="3">
        <v>3934.752</v>
      </c>
      <c r="G23" s="4">
        <f t="shared" si="2"/>
        <v>3002.2350062061378</v>
      </c>
      <c r="H23" s="4">
        <f t="shared" si="3"/>
        <v>1269945.4076251963</v>
      </c>
      <c r="I23">
        <v>5.0944124320000004</v>
      </c>
      <c r="J23" s="7">
        <f t="shared" si="4"/>
        <v>1.1304067134680444</v>
      </c>
    </row>
    <row r="24" spans="1:10" x14ac:dyDescent="0.25">
      <c r="A24" s="2">
        <v>4</v>
      </c>
      <c r="B24" s="1">
        <f t="shared" si="5"/>
        <v>8.2882502419841142</v>
      </c>
      <c r="C24" s="5">
        <v>14.61904182</v>
      </c>
      <c r="D24" s="5">
        <v>9.0876193349999994</v>
      </c>
      <c r="E24" s="7">
        <f t="shared" ref="E24" si="7">C24/D24</f>
        <v>1.6086767371181927</v>
      </c>
      <c r="F24" s="3">
        <v>3495.95</v>
      </c>
      <c r="G24" s="4">
        <f t="shared" si="2"/>
        <v>2667.4269356610907</v>
      </c>
      <c r="H24" s="4">
        <f t="shared" si="3"/>
        <v>1128321.5937846415</v>
      </c>
      <c r="I24">
        <v>4.0219713247</v>
      </c>
      <c r="J24" s="7">
        <f t="shared" si="4"/>
        <v>1.1305347103136498</v>
      </c>
    </row>
    <row r="25" spans="1:10" x14ac:dyDescent="0.25">
      <c r="A25" s="2">
        <v>5</v>
      </c>
      <c r="B25" s="1">
        <f t="shared" si="5"/>
        <v>4.1266608939238534</v>
      </c>
      <c r="C25" s="5">
        <v>7.2787170300000001</v>
      </c>
      <c r="D25" s="5">
        <v>4.5247852780000004</v>
      </c>
      <c r="E25" s="7">
        <f>C25/D25</f>
        <v>1.6086325831614412</v>
      </c>
      <c r="F25" s="3">
        <v>1740.742</v>
      </c>
      <c r="G25" s="4">
        <f t="shared" si="2"/>
        <v>1328.1946534809017</v>
      </c>
      <c r="H25" s="4">
        <f t="shared" si="3"/>
        <v>561826.33842242137</v>
      </c>
      <c r="I25">
        <v>0.99731647199999995</v>
      </c>
      <c r="J25" s="7">
        <f t="shared" si="4"/>
        <v>1.1306795368063722</v>
      </c>
    </row>
    <row r="26" spans="1:10" x14ac:dyDescent="0.25">
      <c r="A26" s="2">
        <v>6</v>
      </c>
      <c r="B26" s="1">
        <f t="shared" si="5"/>
        <v>2.1146831652243829</v>
      </c>
      <c r="C26" s="5">
        <v>3.72993584</v>
      </c>
      <c r="D26" s="5">
        <v>2.3187511660000002</v>
      </c>
      <c r="E26" s="7">
        <f t="shared" ref="E26" si="8">C26/D26</f>
        <v>1.608596857951941</v>
      </c>
      <c r="F26" s="3">
        <v>892.07</v>
      </c>
      <c r="G26" s="4">
        <f t="shared" si="2"/>
        <v>680.65376978938184</v>
      </c>
      <c r="H26" s="4">
        <f t="shared" si="3"/>
        <v>287916.54462090851</v>
      </c>
      <c r="I26">
        <v>0.26192357999999999</v>
      </c>
      <c r="J26" s="7">
        <f t="shared" si="4"/>
        <v>1.130712218969143</v>
      </c>
    </row>
    <row r="29" spans="1:10" s="8" customFormat="1" ht="30" x14ac:dyDescent="0.25">
      <c r="A29" s="8" t="s">
        <v>7</v>
      </c>
      <c r="B29" s="8" t="s">
        <v>28</v>
      </c>
      <c r="E29" s="10"/>
      <c r="J29" s="10"/>
    </row>
    <row r="30" spans="1:10" s="9" customFormat="1" ht="30" x14ac:dyDescent="0.25">
      <c r="A30" s="9" t="s">
        <v>8</v>
      </c>
      <c r="B30" s="9" t="s">
        <v>10</v>
      </c>
      <c r="C30" s="9" t="s">
        <v>11</v>
      </c>
      <c r="D30" s="9" t="s">
        <v>12</v>
      </c>
      <c r="E30" s="11" t="s">
        <v>3</v>
      </c>
      <c r="F30" s="9" t="s">
        <v>13</v>
      </c>
      <c r="G30" s="9" t="s">
        <v>14</v>
      </c>
      <c r="H30" s="9" t="s">
        <v>25</v>
      </c>
      <c r="I30" s="9" t="s">
        <v>21</v>
      </c>
      <c r="J30" s="11" t="s">
        <v>22</v>
      </c>
    </row>
    <row r="31" spans="1:10" s="9" customFormat="1" x14ac:dyDescent="0.25">
      <c r="C31" s="9" t="s">
        <v>15</v>
      </c>
      <c r="D31" s="9" t="s">
        <v>16</v>
      </c>
      <c r="E31" s="11" t="s">
        <v>17</v>
      </c>
      <c r="F31" s="9" t="s">
        <v>18</v>
      </c>
      <c r="G31" s="9" t="s">
        <v>20</v>
      </c>
      <c r="H31" s="9" t="s">
        <v>19</v>
      </c>
      <c r="I31" s="9" t="s">
        <v>24</v>
      </c>
      <c r="J31" s="11" t="s">
        <v>23</v>
      </c>
    </row>
    <row r="32" spans="1:10" x14ac:dyDescent="0.25">
      <c r="A32" s="2">
        <v>1</v>
      </c>
      <c r="B32" s="1">
        <f>11*C32/$B$5</f>
        <v>11.431435304734435</v>
      </c>
      <c r="C32" s="5">
        <v>20.163077356908001</v>
      </c>
      <c r="D32" s="5">
        <v>12.5329964</v>
      </c>
      <c r="E32" s="7">
        <f>C32/D32</f>
        <v>1.6087994214143395</v>
      </c>
      <c r="F32" s="3">
        <v>4822</v>
      </c>
      <c r="G32" s="4">
        <f>F32*1.8928*4.4342/$G$8</f>
        <v>3679.2095664290905</v>
      </c>
      <c r="H32" s="4">
        <f>G32*$H$8</f>
        <v>1556305.6465995053</v>
      </c>
      <c r="I32">
        <v>7.6437405070000004</v>
      </c>
      <c r="J32" s="7">
        <f>2*I32*1000000/G32^2</f>
        <v>1.1293456388467669</v>
      </c>
    </row>
    <row r="33" spans="1:8" x14ac:dyDescent="0.25">
      <c r="A33" s="2"/>
      <c r="B33" s="1"/>
      <c r="C33" s="5"/>
      <c r="D33" s="5"/>
      <c r="F33" s="3"/>
      <c r="G33" s="4"/>
      <c r="H33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3" sqref="P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Q2</vt:lpstr>
      <vt:lpstr>Pictures</vt:lpstr>
      <vt:lpstr>J vs Mom Chart</vt:lpstr>
    </vt:vector>
  </TitlesOfParts>
  <Company>Jefferson Science Associates,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lassiter</dc:creator>
  <cp:lastModifiedBy>Paul Brindza</cp:lastModifiedBy>
  <dcterms:created xsi:type="dcterms:W3CDTF">2013-10-16T13:14:26Z</dcterms:created>
  <dcterms:modified xsi:type="dcterms:W3CDTF">2013-10-16T17:18:33Z</dcterms:modified>
</cp:coreProperties>
</file>